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2"/>
  </bookViews>
  <sheets>
    <sheet name="додаток 6" sheetId="1" r:id="rId1"/>
    <sheet name="додаток 6.1" sheetId="2" r:id="rId2"/>
    <sheet name="додаток 6.2" sheetId="3" r:id="rId3"/>
  </sheets>
  <definedNames>
    <definedName name="_xlnm.Print_Area" localSheetId="0">'додаток 6'!$A$1:$J$78</definedName>
    <definedName name="_xlnm.Print_Area" localSheetId="1">'додаток 6.1'!$A$1:$J$15</definedName>
  </definedNames>
  <calcPr fullCalcOnLoad="1"/>
</workbook>
</file>

<file path=xl/sharedStrings.xml><?xml version="1.0" encoding="utf-8"?>
<sst xmlns="http://schemas.openxmlformats.org/spreadsheetml/2006/main" count="263" uniqueCount="201">
  <si>
    <t>Х</t>
  </si>
  <si>
    <t>Секретар ради</t>
  </si>
  <si>
    <t>К.Г.Яхно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</si>
  <si>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</si>
  <si>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</si>
  <si>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</si>
  <si>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</si>
  <si>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</si>
  <si>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</si>
  <si>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</si>
  <si>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</si>
  <si>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</si>
  <si>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</si>
  <si>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</si>
  <si>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</si>
  <si>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</si>
  <si>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</si>
  <si>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</si>
  <si>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</si>
  <si>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</si>
  <si>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</si>
  <si>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</si>
  <si>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</si>
  <si>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</si>
  <si>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</si>
  <si>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</si>
  <si>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</si>
  <si>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</si>
  <si>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</si>
  <si>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</si>
  <si>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</si>
  <si>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</si>
  <si>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</si>
  <si>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</si>
  <si>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</si>
  <si>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</si>
  <si>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</si>
  <si>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</si>
  <si>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</si>
  <si>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</si>
  <si>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</si>
  <si>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</si>
  <si>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</si>
  <si>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</si>
  <si>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</si>
  <si>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</si>
  <si>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</si>
  <si>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</si>
  <si>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</si>
  <si>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</si>
  <si>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</si>
  <si>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</si>
  <si>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t>від 21.12.2018  № 609-57-VII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</si>
  <si>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</si>
  <si>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</si>
  <si>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</si>
  <si>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</si>
  <si>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</si>
  <si>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</si>
  <si>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</si>
  <si>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</si>
  <si>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</si>
  <si>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</si>
  <si>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</si>
  <si>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</si>
  <si>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</si>
  <si>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</si>
  <si>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</si>
  <si>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</si>
  <si>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</si>
  <si>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</si>
  <si>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</si>
  <si>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</si>
  <si>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</si>
  <si>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</si>
  <si>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Проект-кошт.докум. + експертиза вул Чехова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</si>
  <si>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</si>
  <si>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</si>
  <si>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</si>
  <si>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</si>
  <si>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</si>
  <si>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</si>
  <si>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</si>
  <si>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</si>
  <si>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</si>
  <si>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</si>
  <si>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</si>
  <si>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</si>
  <si>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</si>
  <si>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</si>
  <si>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</si>
  <si>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</si>
  <si>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</si>
  <si>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</si>
  <si>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</si>
  <si>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</si>
  <si>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</si>
  <si>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</si>
  <si>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</si>
  <si>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</si>
  <si>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</si>
  <si>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</si>
  <si>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</si>
  <si>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</si>
  <si>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</si>
  <si>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</si>
  <si>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</si>
  <si>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</si>
  <si>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</si>
  <si>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</si>
  <si>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</si>
  <si>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</si>
  <si>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</si>
  <si>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</si>
  <si>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</si>
  <si>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</si>
  <si>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</si>
  <si>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</si>
  <si>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Придбання дидактичних матеріалів(НУШ) ДБ=136645  МБ=13665</t>
  </si>
  <si>
    <t>Придбання меблів(НУШ) ДБ=211885  МБ= 21189</t>
  </si>
  <si>
    <t>Придбакння оргтехніки (НУШ)  ДБ=236376  МБ=23638</t>
  </si>
  <si>
    <t>0611161</t>
  </si>
  <si>
    <t>1161</t>
  </si>
  <si>
    <t>0990</t>
  </si>
  <si>
    <t xml:space="preserve">Забезпечення діяльності інших закладів у сфері освіти </t>
  </si>
  <si>
    <t>Придбання основних засобів ( освітні потреби) ДБ=50433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</si>
  <si>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</si>
  <si>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</si>
  <si>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</si>
  <si>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</si>
  <si>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</si>
  <si>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</si>
  <si>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</si>
  <si>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</si>
  <si>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</si>
  <si>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</si>
  <si>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</si>
  <si>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</si>
  <si>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</si>
  <si>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</si>
  <si>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</si>
  <si>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</si>
  <si>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</si>
  <si>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</si>
  <si>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</si>
  <si>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</si>
  <si>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</si>
  <si>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</si>
  <si>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</si>
  <si>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</si>
  <si>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</si>
  <si>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</si>
  <si>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</si>
  <si>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</si>
  <si>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</si>
  <si>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</si>
  <si>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</si>
  <si>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Кап.трансферти(пам"ятник Невідомому солдату -ж.м.Поліський)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</si>
  <si>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</si>
  <si>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</si>
  <si>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</si>
  <si>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</si>
  <si>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</si>
  <si>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</si>
  <si>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>Тех.нагляд по протипожежежній сигналізації НВК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</si>
  <si>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</si>
  <si>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</si>
  <si>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Капітальний ремонт дорожнього покриття проїзної частини вул.Героїв Небесної Сотні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</si>
  <si>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</si>
  <si>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 xml:space="preserve">Міський голова </t>
  </si>
  <si>
    <t>В.Г.Тимченко</t>
  </si>
  <si>
    <t>Корегування проектно-кошторисної документації розчистки озера</t>
  </si>
  <si>
    <t>від 25.06.2019 № 770-70-VII</t>
  </si>
  <si>
    <t xml:space="preserve">Перелік проектів,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</si>
  <si>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</si>
  <si>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</si>
  <si>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</si>
  <si>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</si>
  <si>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</si>
  <si>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</si>
  <si>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</si>
  <si>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</si>
  <si>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</si>
  <si>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</si>
  <si>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</si>
  <si>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</si>
  <si>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</si>
  <si>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</si>
  <si>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</si>
  <si>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</si>
  <si>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</si>
  <si>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</si>
  <si>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</si>
  <si>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</si>
  <si>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</si>
  <si>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</si>
  <si>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</si>
  <si>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</si>
  <si>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Додаток 6.2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</si>
  <si>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</si>
  <si>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>Міський голова                                                                                                                                                        В.Г. Тимченко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</si>
</sst>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left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26" borderId="11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187" fontId="25" fillId="0" borderId="18" xfId="59" applyNumberFormat="1" applyFont="1" applyBorder="1" applyAlignment="1">
      <alignment horizontal="center" vertical="top" wrapText="1"/>
    </xf>
    <xf numFmtId="0" fontId="2" fillId="24" borderId="23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2" fontId="27" fillId="0" borderId="32" xfId="0" applyNumberFormat="1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5" fillId="25" borderId="3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5" xfId="0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25" fillId="25" borderId="23" xfId="0" applyFont="1" applyFill="1" applyBorder="1" applyAlignment="1" quotePrefix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25" fillId="25" borderId="3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26" fillId="0" borderId="13" xfId="0" applyFont="1" applyBorder="1" applyAlignment="1">
      <alignment horizontal="justify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25" borderId="41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25" fillId="25" borderId="42" xfId="0" applyFont="1" applyFill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49" fontId="25" fillId="25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0" fillId="0" borderId="3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187" fontId="1" fillId="0" borderId="0" xfId="0" applyNumberFormat="1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26" fillId="0" borderId="13" xfId="0" applyNumberFormat="1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49" fontId="2" fillId="0" borderId="36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49" xfId="0" applyFont="1" applyBorder="1" applyAlignment="1">
      <alignment horizontal="right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4"/>
  <sheetViews>
    <sheetView view="pageBreakPreview" zoomScale="90" zoomScaleNormal="75" zoomScaleSheetLayoutView="90" zoomScalePageLayoutView="0" workbookViewId="0" topLeftCell="B1">
      <selection activeCell="A5" sqref="A5:J5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5" customWidth="1"/>
    <col min="5" max="5" width="6.625" style="5" customWidth="1"/>
    <col min="6" max="6" width="69.875" style="5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34" t="s">
        <v>4</v>
      </c>
      <c r="H1" s="135"/>
      <c r="I1" s="135"/>
      <c r="J1" s="135"/>
      <c r="K1" s="34"/>
    </row>
    <row r="2" spans="7:11" ht="15" customHeight="1">
      <c r="G2" s="176" t="s">
        <v>57</v>
      </c>
      <c r="H2" s="135"/>
      <c r="I2" s="135"/>
      <c r="J2" s="135"/>
      <c r="K2" s="35"/>
    </row>
    <row r="3" spans="6:11" ht="19.5" customHeight="1">
      <c r="F3" s="136" t="s">
        <v>64</v>
      </c>
      <c r="G3" s="137"/>
      <c r="H3" s="137"/>
      <c r="I3" s="137"/>
      <c r="J3" s="137"/>
      <c r="K3" s="35"/>
    </row>
    <row r="4" spans="7:11" ht="15.75" customHeight="1">
      <c r="G4" s="177" t="s">
        <v>172</v>
      </c>
      <c r="H4" s="178"/>
      <c r="I4" s="178"/>
      <c r="J4" s="178"/>
      <c r="K4" s="33"/>
    </row>
    <row r="5" spans="1:10" ht="18.75">
      <c r="A5" s="150" t="s">
        <v>50</v>
      </c>
      <c r="B5" s="151"/>
      <c r="C5" s="151"/>
      <c r="D5" s="151"/>
      <c r="E5" s="151"/>
      <c r="F5" s="151"/>
      <c r="G5" s="151"/>
      <c r="H5" s="151"/>
      <c r="I5" s="151"/>
      <c r="J5" s="151"/>
    </row>
    <row r="7" spans="1:10" ht="105.75" customHeight="1">
      <c r="A7" s="38" t="s">
        <v>53</v>
      </c>
      <c r="B7" s="38" t="s">
        <v>54</v>
      </c>
      <c r="C7" s="38" t="s">
        <v>55</v>
      </c>
      <c r="D7" s="38" t="s">
        <v>56</v>
      </c>
      <c r="E7" s="38" t="s">
        <v>17</v>
      </c>
      <c r="F7" s="38" t="s">
        <v>5</v>
      </c>
      <c r="G7" s="38" t="s">
        <v>6</v>
      </c>
      <c r="H7" s="38" t="s">
        <v>7</v>
      </c>
      <c r="I7" s="38" t="s">
        <v>8</v>
      </c>
      <c r="J7" s="38" t="s">
        <v>9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>
      <c r="A9" s="145" t="s">
        <v>48</v>
      </c>
      <c r="B9" s="146"/>
      <c r="C9" s="147"/>
      <c r="D9" s="142" t="s">
        <v>49</v>
      </c>
      <c r="E9" s="143"/>
      <c r="F9" s="143"/>
      <c r="G9" s="143"/>
      <c r="H9" s="143"/>
      <c r="I9" s="143"/>
      <c r="J9" s="144"/>
    </row>
    <row r="10" spans="1:10" ht="15.75">
      <c r="A10" s="8" t="s">
        <v>110</v>
      </c>
      <c r="B10" s="9" t="s">
        <v>111</v>
      </c>
      <c r="C10" s="10"/>
      <c r="D10" s="11" t="s">
        <v>112</v>
      </c>
      <c r="E10" s="52"/>
      <c r="F10" s="52"/>
      <c r="G10" s="27" t="s">
        <v>51</v>
      </c>
      <c r="H10" s="53" t="s">
        <v>51</v>
      </c>
      <c r="I10" s="54">
        <f>I11+I12</f>
        <v>409571</v>
      </c>
      <c r="J10" s="55">
        <v>100</v>
      </c>
    </row>
    <row r="11" spans="1:10" ht="19.5" customHeight="1">
      <c r="A11" s="169" t="s">
        <v>113</v>
      </c>
      <c r="B11" s="119" t="s">
        <v>106</v>
      </c>
      <c r="C11" s="119" t="s">
        <v>114</v>
      </c>
      <c r="D11" s="164" t="s">
        <v>115</v>
      </c>
      <c r="E11" s="56">
        <v>3110</v>
      </c>
      <c r="F11" s="57" t="s">
        <v>129</v>
      </c>
      <c r="G11" s="57">
        <v>2019</v>
      </c>
      <c r="H11" s="55">
        <f>199900+194671</f>
        <v>394571</v>
      </c>
      <c r="I11" s="55">
        <f>H11</f>
        <v>394571</v>
      </c>
      <c r="J11" s="55">
        <v>100</v>
      </c>
    </row>
    <row r="12" spans="1:10" ht="18" customHeight="1">
      <c r="A12" s="170"/>
      <c r="B12" s="120"/>
      <c r="C12" s="120"/>
      <c r="D12" s="166"/>
      <c r="E12" s="56">
        <v>3110</v>
      </c>
      <c r="F12" s="57" t="s">
        <v>128</v>
      </c>
      <c r="G12" s="57">
        <v>2019</v>
      </c>
      <c r="H12" s="64">
        <v>15000</v>
      </c>
      <c r="I12" s="55">
        <f>H12</f>
        <v>15000</v>
      </c>
      <c r="J12" s="55">
        <v>100</v>
      </c>
    </row>
    <row r="13" spans="1:10" ht="15.75">
      <c r="A13" s="8" t="s">
        <v>10</v>
      </c>
      <c r="B13" s="9" t="s">
        <v>11</v>
      </c>
      <c r="C13" s="10"/>
      <c r="D13" s="11" t="s">
        <v>12</v>
      </c>
      <c r="E13" s="15"/>
      <c r="F13" s="1"/>
      <c r="G13" s="36" t="s">
        <v>51</v>
      </c>
      <c r="H13" s="36" t="s">
        <v>51</v>
      </c>
      <c r="I13" s="36">
        <f>I14+I15</f>
        <v>460042</v>
      </c>
      <c r="J13" s="1"/>
    </row>
    <row r="14" spans="1:10" ht="66" customHeight="1">
      <c r="A14" s="169" t="s">
        <v>13</v>
      </c>
      <c r="B14" s="119" t="s">
        <v>14</v>
      </c>
      <c r="C14" s="119" t="s">
        <v>15</v>
      </c>
      <c r="D14" s="167" t="s">
        <v>16</v>
      </c>
      <c r="E14" s="14">
        <v>3210</v>
      </c>
      <c r="F14" s="28" t="s">
        <v>116</v>
      </c>
      <c r="G14" s="1">
        <v>2019</v>
      </c>
      <c r="H14" s="1">
        <f>300000+141542</f>
        <v>441542</v>
      </c>
      <c r="I14" s="1">
        <f>H14</f>
        <v>441542</v>
      </c>
      <c r="J14" s="1">
        <v>100</v>
      </c>
    </row>
    <row r="15" spans="1:10" ht="32.25" customHeight="1">
      <c r="A15" s="170"/>
      <c r="B15" s="120"/>
      <c r="C15" s="120"/>
      <c r="D15" s="168"/>
      <c r="E15" s="61">
        <v>3210</v>
      </c>
      <c r="F15" s="31" t="s">
        <v>72</v>
      </c>
      <c r="G15" s="29">
        <v>2019</v>
      </c>
      <c r="H15" s="26">
        <v>18500</v>
      </c>
      <c r="I15" s="26">
        <f>H15</f>
        <v>18500</v>
      </c>
      <c r="J15" s="26">
        <v>100</v>
      </c>
    </row>
    <row r="16" spans="1:10" ht="16.5" customHeight="1">
      <c r="A16" s="8" t="s">
        <v>65</v>
      </c>
      <c r="B16" s="9" t="s">
        <v>66</v>
      </c>
      <c r="C16" s="10"/>
      <c r="D16" s="21" t="s">
        <v>67</v>
      </c>
      <c r="E16" s="14"/>
      <c r="F16" s="28"/>
      <c r="G16" s="53" t="s">
        <v>51</v>
      </c>
      <c r="H16" s="53" t="s">
        <v>51</v>
      </c>
      <c r="I16" s="53">
        <f>I19+I20+I21+I22+I23+I24+I25+I26+I27+I28+I17+I18</f>
        <v>2451626</v>
      </c>
      <c r="J16" s="27"/>
    </row>
    <row r="17" spans="1:10" ht="0.75" customHeight="1">
      <c r="A17" s="179" t="s">
        <v>68</v>
      </c>
      <c r="B17" s="139" t="s">
        <v>69</v>
      </c>
      <c r="C17" s="139" t="s">
        <v>70</v>
      </c>
      <c r="D17" s="138" t="s">
        <v>71</v>
      </c>
      <c r="E17" s="14"/>
      <c r="F17" s="28"/>
      <c r="G17" s="63"/>
      <c r="H17" s="27"/>
      <c r="I17" s="44"/>
      <c r="J17" s="44"/>
    </row>
    <row r="18" spans="1:10" ht="33.75" customHeight="1" hidden="1">
      <c r="A18" s="173"/>
      <c r="B18" s="148"/>
      <c r="C18" s="148"/>
      <c r="D18" s="117"/>
      <c r="E18" s="14"/>
      <c r="F18" s="28"/>
      <c r="G18" s="63"/>
      <c r="H18" s="27"/>
      <c r="I18" s="44"/>
      <c r="J18" s="44"/>
    </row>
    <row r="19" spans="1:10" ht="32.25" customHeight="1">
      <c r="A19" s="173"/>
      <c r="B19" s="148"/>
      <c r="C19" s="148"/>
      <c r="D19" s="117"/>
      <c r="E19" s="62">
        <v>3210</v>
      </c>
      <c r="F19" s="48" t="s">
        <v>73</v>
      </c>
      <c r="G19" s="63">
        <v>2019</v>
      </c>
      <c r="H19" s="25">
        <v>140000</v>
      </c>
      <c r="I19" s="44">
        <f aca="true" t="shared" si="0" ref="I19:I28">H19</f>
        <v>140000</v>
      </c>
      <c r="J19" s="44">
        <v>100</v>
      </c>
    </row>
    <row r="20" spans="1:10" ht="32.25" customHeight="1">
      <c r="A20" s="173"/>
      <c r="B20" s="148"/>
      <c r="C20" s="148"/>
      <c r="D20" s="171"/>
      <c r="E20" s="14">
        <v>3210</v>
      </c>
      <c r="F20" s="28" t="s">
        <v>126</v>
      </c>
      <c r="G20" s="59">
        <v>2019</v>
      </c>
      <c r="H20" s="27">
        <f>699897</f>
        <v>699897</v>
      </c>
      <c r="I20" s="16">
        <f t="shared" si="0"/>
        <v>699897</v>
      </c>
      <c r="J20" s="1">
        <v>100</v>
      </c>
    </row>
    <row r="21" spans="1:10" ht="32.25" customHeight="1">
      <c r="A21" s="174"/>
      <c r="B21" s="149"/>
      <c r="C21" s="149"/>
      <c r="D21" s="172"/>
      <c r="E21" s="14">
        <v>3210</v>
      </c>
      <c r="F21" s="28" t="s">
        <v>127</v>
      </c>
      <c r="G21" s="59">
        <v>2019</v>
      </c>
      <c r="H21" s="27">
        <f>944949</f>
        <v>944949</v>
      </c>
      <c r="I21" s="16">
        <f t="shared" si="0"/>
        <v>944949</v>
      </c>
      <c r="J21" s="1">
        <v>100</v>
      </c>
    </row>
    <row r="22" spans="1:10" ht="30.75" customHeight="1">
      <c r="A22" s="169" t="s">
        <v>80</v>
      </c>
      <c r="B22" s="119" t="s">
        <v>81</v>
      </c>
      <c r="C22" s="119" t="s">
        <v>70</v>
      </c>
      <c r="D22" s="116" t="s">
        <v>82</v>
      </c>
      <c r="E22" s="42">
        <v>3210</v>
      </c>
      <c r="F22" s="41" t="s">
        <v>83</v>
      </c>
      <c r="G22" s="16">
        <v>2019</v>
      </c>
      <c r="H22" s="45">
        <v>159275</v>
      </c>
      <c r="I22" s="1">
        <f t="shared" si="0"/>
        <v>159275</v>
      </c>
      <c r="J22" s="1">
        <v>100</v>
      </c>
    </row>
    <row r="23" spans="1:10" ht="30.75" customHeight="1">
      <c r="A23" s="173"/>
      <c r="B23" s="148"/>
      <c r="C23" s="148"/>
      <c r="D23" s="117"/>
      <c r="E23" s="42">
        <v>3210</v>
      </c>
      <c r="F23" s="41" t="s">
        <v>84</v>
      </c>
      <c r="G23" s="16">
        <v>2019</v>
      </c>
      <c r="H23" s="45">
        <v>199500</v>
      </c>
      <c r="I23" s="1">
        <f t="shared" si="0"/>
        <v>199500</v>
      </c>
      <c r="J23" s="1">
        <v>100</v>
      </c>
    </row>
    <row r="24" spans="1:10" ht="30.75" customHeight="1">
      <c r="A24" s="174"/>
      <c r="B24" s="149"/>
      <c r="C24" s="149"/>
      <c r="D24" s="118"/>
      <c r="E24" s="42">
        <v>3210</v>
      </c>
      <c r="F24" s="41" t="s">
        <v>85</v>
      </c>
      <c r="G24" s="16">
        <v>2019</v>
      </c>
      <c r="H24" s="45">
        <v>30800</v>
      </c>
      <c r="I24" s="1">
        <f t="shared" si="0"/>
        <v>30800</v>
      </c>
      <c r="J24" s="1">
        <v>100</v>
      </c>
    </row>
    <row r="25" spans="1:10" ht="18.75" customHeight="1">
      <c r="A25" s="169" t="s">
        <v>76</v>
      </c>
      <c r="B25" s="119" t="s">
        <v>77</v>
      </c>
      <c r="C25" s="119" t="s">
        <v>70</v>
      </c>
      <c r="D25" s="164" t="s">
        <v>78</v>
      </c>
      <c r="E25" s="42">
        <v>3210</v>
      </c>
      <c r="F25" s="41" t="s">
        <v>155</v>
      </c>
      <c r="G25" s="16">
        <v>2019</v>
      </c>
      <c r="H25" s="58">
        <v>119000</v>
      </c>
      <c r="I25" s="1">
        <f t="shared" si="0"/>
        <v>119000</v>
      </c>
      <c r="J25" s="1">
        <v>100</v>
      </c>
    </row>
    <row r="26" spans="1:10" ht="29.25" customHeight="1">
      <c r="A26" s="182"/>
      <c r="B26" s="183"/>
      <c r="C26" s="183"/>
      <c r="D26" s="165"/>
      <c r="E26" s="42">
        <v>3210</v>
      </c>
      <c r="F26" s="41" t="s">
        <v>138</v>
      </c>
      <c r="G26" s="82">
        <v>2019</v>
      </c>
      <c r="H26" s="83">
        <f>150000-30000</f>
        <v>120000</v>
      </c>
      <c r="I26" s="29">
        <f t="shared" si="0"/>
        <v>120000</v>
      </c>
      <c r="J26" s="26">
        <v>100</v>
      </c>
    </row>
    <row r="27" spans="1:10" ht="21.75" customHeight="1">
      <c r="A27" s="182"/>
      <c r="B27" s="183"/>
      <c r="C27" s="183"/>
      <c r="D27" s="165"/>
      <c r="E27" s="42">
        <v>3210</v>
      </c>
      <c r="F27" s="78" t="s">
        <v>171</v>
      </c>
      <c r="G27" s="27">
        <v>2019</v>
      </c>
      <c r="H27" s="45">
        <v>30000</v>
      </c>
      <c r="I27" s="27">
        <f t="shared" si="0"/>
        <v>30000</v>
      </c>
      <c r="J27" s="27">
        <v>100</v>
      </c>
    </row>
    <row r="28" spans="1:10" ht="32.25" customHeight="1">
      <c r="A28" s="174"/>
      <c r="B28" s="149"/>
      <c r="C28" s="149"/>
      <c r="D28" s="118"/>
      <c r="E28" s="14">
        <v>3210</v>
      </c>
      <c r="F28" s="79" t="s">
        <v>79</v>
      </c>
      <c r="G28" s="27">
        <v>2019</v>
      </c>
      <c r="H28" s="27">
        <v>8205</v>
      </c>
      <c r="I28" s="27">
        <f t="shared" si="0"/>
        <v>8205</v>
      </c>
      <c r="J28" s="27">
        <v>100</v>
      </c>
    </row>
    <row r="29" spans="1:10" ht="15.75">
      <c r="A29" s="22" t="s">
        <v>18</v>
      </c>
      <c r="B29" s="23" t="s">
        <v>19</v>
      </c>
      <c r="C29" s="23"/>
      <c r="D29" s="24" t="s">
        <v>20</v>
      </c>
      <c r="E29" s="25"/>
      <c r="F29" s="80"/>
      <c r="G29" s="53" t="s">
        <v>51</v>
      </c>
      <c r="H29" s="53" t="s">
        <v>51</v>
      </c>
      <c r="I29" s="53">
        <f>I30+I31+I38+I32+I33+I34+I35+I36+I37</f>
        <v>4113778</v>
      </c>
      <c r="J29" s="27"/>
    </row>
    <row r="30" spans="1:10" ht="30" customHeight="1">
      <c r="A30" s="179" t="s">
        <v>21</v>
      </c>
      <c r="B30" s="139" t="s">
        <v>22</v>
      </c>
      <c r="C30" s="139" t="s">
        <v>23</v>
      </c>
      <c r="D30" s="138" t="s">
        <v>24</v>
      </c>
      <c r="E30" s="27">
        <v>3210</v>
      </c>
      <c r="F30" s="79" t="s">
        <v>25</v>
      </c>
      <c r="G30" s="27">
        <v>2019</v>
      </c>
      <c r="H30" s="27">
        <f>900000-286000</f>
        <v>614000</v>
      </c>
      <c r="I30" s="27">
        <f aca="true" t="shared" si="1" ref="I30:I38">H30</f>
        <v>614000</v>
      </c>
      <c r="J30" s="27">
        <v>100</v>
      </c>
    </row>
    <row r="31" spans="1:10" ht="30" customHeight="1">
      <c r="A31" s="180"/>
      <c r="B31" s="140"/>
      <c r="C31" s="140"/>
      <c r="D31" s="117"/>
      <c r="E31" s="30">
        <v>3210</v>
      </c>
      <c r="F31" s="81" t="s">
        <v>26</v>
      </c>
      <c r="G31" s="27">
        <v>2019</v>
      </c>
      <c r="H31" s="27">
        <f>519567</f>
        <v>519567</v>
      </c>
      <c r="I31" s="27">
        <f t="shared" si="1"/>
        <v>519567</v>
      </c>
      <c r="J31" s="27">
        <v>100</v>
      </c>
    </row>
    <row r="32" spans="1:10" ht="19.5" customHeight="1">
      <c r="A32" s="180"/>
      <c r="B32" s="140"/>
      <c r="C32" s="140"/>
      <c r="D32" s="117"/>
      <c r="E32" s="42">
        <v>3210</v>
      </c>
      <c r="F32" s="41" t="s">
        <v>74</v>
      </c>
      <c r="G32" s="27">
        <v>2019</v>
      </c>
      <c r="H32" s="27">
        <v>42686</v>
      </c>
      <c r="I32" s="27">
        <f t="shared" si="1"/>
        <v>42686</v>
      </c>
      <c r="J32" s="27">
        <v>100</v>
      </c>
    </row>
    <row r="33" spans="1:10" ht="32.25" customHeight="1">
      <c r="A33" s="180"/>
      <c r="B33" s="140"/>
      <c r="C33" s="140"/>
      <c r="D33" s="117"/>
      <c r="E33" s="42">
        <v>3210</v>
      </c>
      <c r="F33" s="41" t="s">
        <v>166</v>
      </c>
      <c r="G33" s="27">
        <v>2019</v>
      </c>
      <c r="H33" s="27">
        <v>80000</v>
      </c>
      <c r="I33" s="27">
        <f t="shared" si="1"/>
        <v>80000</v>
      </c>
      <c r="J33" s="27">
        <v>100</v>
      </c>
    </row>
    <row r="34" spans="1:10" ht="32.25" customHeight="1">
      <c r="A34" s="180"/>
      <c r="B34" s="140"/>
      <c r="C34" s="140"/>
      <c r="D34" s="117"/>
      <c r="E34" s="42">
        <v>3210</v>
      </c>
      <c r="F34" s="41" t="s">
        <v>167</v>
      </c>
      <c r="G34" s="27">
        <v>2019</v>
      </c>
      <c r="H34" s="27">
        <v>206000</v>
      </c>
      <c r="I34" s="27">
        <f t="shared" si="1"/>
        <v>206000</v>
      </c>
      <c r="J34" s="27">
        <v>100</v>
      </c>
    </row>
    <row r="35" spans="1:10" ht="19.5" customHeight="1">
      <c r="A35" s="181"/>
      <c r="B35" s="141"/>
      <c r="C35" s="141"/>
      <c r="D35" s="118"/>
      <c r="E35" s="42">
        <v>3210</v>
      </c>
      <c r="F35" s="41" t="s">
        <v>75</v>
      </c>
      <c r="G35" s="27">
        <v>2019</v>
      </c>
      <c r="H35" s="27">
        <v>42925</v>
      </c>
      <c r="I35" s="27">
        <f t="shared" si="1"/>
        <v>42925</v>
      </c>
      <c r="J35" s="27">
        <v>100</v>
      </c>
    </row>
    <row r="36" spans="1:10" ht="51" customHeight="1">
      <c r="A36" s="158" t="s">
        <v>139</v>
      </c>
      <c r="B36" s="155" t="s">
        <v>140</v>
      </c>
      <c r="C36" s="152" t="s">
        <v>141</v>
      </c>
      <c r="D36" s="125" t="s">
        <v>142</v>
      </c>
      <c r="E36" s="42">
        <v>3110</v>
      </c>
      <c r="F36" s="57" t="s">
        <v>152</v>
      </c>
      <c r="G36" s="27">
        <v>2019</v>
      </c>
      <c r="H36" s="43">
        <v>2058600</v>
      </c>
      <c r="I36" s="27">
        <f t="shared" si="1"/>
        <v>2058600</v>
      </c>
      <c r="J36" s="27">
        <v>100</v>
      </c>
    </row>
    <row r="37" spans="1:10" ht="32.25" customHeight="1">
      <c r="A37" s="159"/>
      <c r="B37" s="156"/>
      <c r="C37" s="153"/>
      <c r="D37" s="126"/>
      <c r="E37" s="42">
        <v>3110</v>
      </c>
      <c r="F37" s="57" t="s">
        <v>153</v>
      </c>
      <c r="G37" s="27">
        <v>2019</v>
      </c>
      <c r="H37" s="43">
        <v>361400</v>
      </c>
      <c r="I37" s="27">
        <f t="shared" si="1"/>
        <v>361400</v>
      </c>
      <c r="J37" s="27">
        <v>100</v>
      </c>
    </row>
    <row r="38" spans="1:10" s="32" customFormat="1" ht="20.25" customHeight="1">
      <c r="A38" s="127"/>
      <c r="B38" s="157"/>
      <c r="C38" s="154"/>
      <c r="D38" s="127"/>
      <c r="E38" s="27">
        <v>3110</v>
      </c>
      <c r="F38" s="32" t="s">
        <v>154</v>
      </c>
      <c r="G38" s="43">
        <v>2019</v>
      </c>
      <c r="H38" s="43">
        <v>188600</v>
      </c>
      <c r="I38" s="44">
        <f t="shared" si="1"/>
        <v>188600</v>
      </c>
      <c r="J38" s="43">
        <v>100</v>
      </c>
    </row>
    <row r="39" spans="1:10" ht="15.75">
      <c r="A39" s="161" t="s">
        <v>46</v>
      </c>
      <c r="B39" s="162"/>
      <c r="C39" s="163"/>
      <c r="D39" s="121" t="s">
        <v>47</v>
      </c>
      <c r="E39" s="124"/>
      <c r="F39" s="124"/>
      <c r="G39" s="124"/>
      <c r="H39" s="124"/>
      <c r="I39" s="124"/>
      <c r="J39" s="123"/>
    </row>
    <row r="40" spans="1:10" ht="15.75">
      <c r="A40" s="8" t="s">
        <v>27</v>
      </c>
      <c r="B40" s="9" t="s">
        <v>28</v>
      </c>
      <c r="C40" s="10"/>
      <c r="D40" s="21" t="s">
        <v>29</v>
      </c>
      <c r="E40" s="27"/>
      <c r="F40" s="27"/>
      <c r="G40" s="53" t="s">
        <v>51</v>
      </c>
      <c r="H40" s="53" t="s">
        <v>51</v>
      </c>
      <c r="I40" s="53">
        <f>I41+I42+I43+I44+I45+I46+I47+I49+I50+I51+I48+I52+I53+I54+I55+I56+I57+I58</f>
        <v>2572841</v>
      </c>
      <c r="J40" s="27"/>
    </row>
    <row r="41" spans="1:10" ht="48.75" customHeight="1">
      <c r="A41" s="109" t="s">
        <v>30</v>
      </c>
      <c r="B41" s="107" t="s">
        <v>31</v>
      </c>
      <c r="C41" s="107" t="s">
        <v>32</v>
      </c>
      <c r="D41" s="106" t="s">
        <v>33</v>
      </c>
      <c r="E41" s="27">
        <v>3132</v>
      </c>
      <c r="F41" s="28" t="s">
        <v>87</v>
      </c>
      <c r="G41" s="27">
        <v>2019</v>
      </c>
      <c r="H41" s="27">
        <f>200000+41265</f>
        <v>241265</v>
      </c>
      <c r="I41" s="27">
        <f aca="true" t="shared" si="2" ref="I41:I58">H41</f>
        <v>241265</v>
      </c>
      <c r="J41" s="27">
        <v>100</v>
      </c>
    </row>
    <row r="42" spans="1:10" ht="17.25" customHeight="1">
      <c r="A42" s="109"/>
      <c r="B42" s="107"/>
      <c r="C42" s="107"/>
      <c r="D42" s="106"/>
      <c r="E42" s="27">
        <v>3132</v>
      </c>
      <c r="F42" s="66" t="s">
        <v>165</v>
      </c>
      <c r="G42" s="27">
        <v>2019</v>
      </c>
      <c r="H42" s="27">
        <v>38806</v>
      </c>
      <c r="I42" s="27">
        <f t="shared" si="2"/>
        <v>38806</v>
      </c>
      <c r="J42" s="27">
        <v>100</v>
      </c>
    </row>
    <row r="43" spans="1:10" ht="18" customHeight="1">
      <c r="A43" s="109"/>
      <c r="B43" s="107"/>
      <c r="C43" s="107"/>
      <c r="D43" s="106"/>
      <c r="E43" s="27">
        <v>3132</v>
      </c>
      <c r="F43" s="66" t="s">
        <v>162</v>
      </c>
      <c r="G43" s="27">
        <v>2019</v>
      </c>
      <c r="H43" s="27">
        <v>4022</v>
      </c>
      <c r="I43" s="27">
        <f t="shared" si="2"/>
        <v>4022</v>
      </c>
      <c r="J43" s="27">
        <v>100</v>
      </c>
    </row>
    <row r="44" spans="1:10" ht="18" customHeight="1" hidden="1">
      <c r="A44" s="109"/>
      <c r="B44" s="107"/>
      <c r="C44" s="107"/>
      <c r="D44" s="106"/>
      <c r="E44" s="27"/>
      <c r="F44" s="41"/>
      <c r="G44" s="27"/>
      <c r="H44" s="27"/>
      <c r="I44" s="27"/>
      <c r="J44" s="27"/>
    </row>
    <row r="45" spans="1:10" ht="30.75" customHeight="1">
      <c r="A45" s="110"/>
      <c r="B45" s="108"/>
      <c r="C45" s="108"/>
      <c r="D45" s="160"/>
      <c r="E45" s="27">
        <v>3110</v>
      </c>
      <c r="F45" s="41" t="s">
        <v>117</v>
      </c>
      <c r="G45" s="27">
        <v>2019</v>
      </c>
      <c r="H45" s="27">
        <v>11488</v>
      </c>
      <c r="I45" s="27">
        <f>H45</f>
        <v>11488</v>
      </c>
      <c r="J45" s="27">
        <v>100</v>
      </c>
    </row>
    <row r="46" spans="1:10" ht="32.25" customHeight="1">
      <c r="A46" s="109" t="s">
        <v>34</v>
      </c>
      <c r="B46" s="107" t="s">
        <v>35</v>
      </c>
      <c r="C46" s="107" t="s">
        <v>36</v>
      </c>
      <c r="D46" s="114" t="s">
        <v>37</v>
      </c>
      <c r="E46" s="27">
        <v>3132</v>
      </c>
      <c r="F46" s="48" t="s">
        <v>88</v>
      </c>
      <c r="G46" s="43">
        <v>2019</v>
      </c>
      <c r="H46" s="43">
        <f>450000-185000+4833</f>
        <v>269833</v>
      </c>
      <c r="I46" s="43">
        <f t="shared" si="2"/>
        <v>269833</v>
      </c>
      <c r="J46" s="43">
        <v>100</v>
      </c>
    </row>
    <row r="47" spans="1:10" ht="34.5" customHeight="1">
      <c r="A47" s="110"/>
      <c r="B47" s="108"/>
      <c r="C47" s="108"/>
      <c r="D47" s="115"/>
      <c r="E47" s="27">
        <v>3132</v>
      </c>
      <c r="F47" s="28" t="s">
        <v>89</v>
      </c>
      <c r="G47" s="27">
        <v>2019</v>
      </c>
      <c r="H47" s="27">
        <f>400000-128176-83427</f>
        <v>188397</v>
      </c>
      <c r="I47" s="27">
        <f t="shared" si="2"/>
        <v>188397</v>
      </c>
      <c r="J47" s="27">
        <v>100</v>
      </c>
    </row>
    <row r="48" spans="1:10" ht="32.25" customHeight="1">
      <c r="A48" s="110"/>
      <c r="B48" s="108"/>
      <c r="C48" s="108"/>
      <c r="D48" s="115"/>
      <c r="E48" s="42">
        <v>3110</v>
      </c>
      <c r="F48" s="41" t="s">
        <v>86</v>
      </c>
      <c r="G48" s="27">
        <v>2019</v>
      </c>
      <c r="H48" s="45">
        <f>22000-900</f>
        <v>21100</v>
      </c>
      <c r="I48" s="27">
        <f t="shared" si="2"/>
        <v>21100</v>
      </c>
      <c r="J48" s="27">
        <v>100</v>
      </c>
    </row>
    <row r="49" spans="1:10" ht="19.5" customHeight="1">
      <c r="A49" s="110"/>
      <c r="B49" s="108"/>
      <c r="C49" s="108"/>
      <c r="D49" s="115"/>
      <c r="E49" s="67">
        <v>3110</v>
      </c>
      <c r="F49" s="66" t="s">
        <v>143</v>
      </c>
      <c r="G49" s="27">
        <v>2019</v>
      </c>
      <c r="H49" s="45">
        <v>100000</v>
      </c>
      <c r="I49" s="27">
        <f t="shared" si="2"/>
        <v>100000</v>
      </c>
      <c r="J49" s="27">
        <v>100</v>
      </c>
    </row>
    <row r="50" spans="1:10" ht="32.25" customHeight="1">
      <c r="A50" s="110"/>
      <c r="B50" s="108"/>
      <c r="C50" s="108"/>
      <c r="D50" s="115"/>
      <c r="E50" s="27">
        <v>3132</v>
      </c>
      <c r="F50" s="31" t="s">
        <v>90</v>
      </c>
      <c r="G50" s="27">
        <v>2019</v>
      </c>
      <c r="H50" s="27">
        <f>400000+128176+78594</f>
        <v>606770</v>
      </c>
      <c r="I50" s="27">
        <f t="shared" si="2"/>
        <v>606770</v>
      </c>
      <c r="J50" s="27">
        <v>100</v>
      </c>
    </row>
    <row r="51" spans="1:10" ht="19.5" customHeight="1">
      <c r="A51" s="110"/>
      <c r="B51" s="108"/>
      <c r="C51" s="108"/>
      <c r="D51" s="115"/>
      <c r="E51" s="27">
        <v>3110</v>
      </c>
      <c r="F51" s="41" t="s">
        <v>130</v>
      </c>
      <c r="G51" s="27">
        <v>2019</v>
      </c>
      <c r="H51" s="27">
        <f>25000-2202</f>
        <v>22798</v>
      </c>
      <c r="I51" s="27">
        <f>H51</f>
        <v>22798</v>
      </c>
      <c r="J51" s="27">
        <v>100</v>
      </c>
    </row>
    <row r="52" spans="1:10" ht="35.25" customHeight="1">
      <c r="A52" s="110"/>
      <c r="B52" s="108"/>
      <c r="C52" s="108"/>
      <c r="D52" s="115"/>
      <c r="E52" s="27">
        <v>3132</v>
      </c>
      <c r="F52" s="28" t="s">
        <v>109</v>
      </c>
      <c r="G52" s="27">
        <v>2019</v>
      </c>
      <c r="H52" s="27">
        <f>193777+13600</f>
        <v>207377</v>
      </c>
      <c r="I52" s="27">
        <f t="shared" si="2"/>
        <v>207377</v>
      </c>
      <c r="J52" s="27">
        <v>100</v>
      </c>
    </row>
    <row r="53" spans="1:10" ht="17.25" customHeight="1">
      <c r="A53" s="110"/>
      <c r="B53" s="108"/>
      <c r="C53" s="108"/>
      <c r="D53" s="115"/>
      <c r="E53" s="27">
        <v>3132</v>
      </c>
      <c r="F53" s="28" t="s">
        <v>164</v>
      </c>
      <c r="G53" s="27">
        <v>2019</v>
      </c>
      <c r="H53" s="27">
        <v>2018</v>
      </c>
      <c r="I53" s="27">
        <f t="shared" si="2"/>
        <v>2018</v>
      </c>
      <c r="J53" s="27">
        <v>100</v>
      </c>
    </row>
    <row r="54" spans="1:10" ht="35.25" customHeight="1">
      <c r="A54" s="110"/>
      <c r="B54" s="108"/>
      <c r="C54" s="108"/>
      <c r="D54" s="115"/>
      <c r="E54" s="27">
        <v>3110</v>
      </c>
      <c r="F54" s="28" t="s">
        <v>163</v>
      </c>
      <c r="G54" s="27">
        <v>2019</v>
      </c>
      <c r="H54" s="27">
        <f>150123+15013</f>
        <v>165136</v>
      </c>
      <c r="I54" s="27">
        <f t="shared" si="2"/>
        <v>165136</v>
      </c>
      <c r="J54" s="27">
        <v>100</v>
      </c>
    </row>
    <row r="55" spans="1:10" ht="18" customHeight="1">
      <c r="A55" s="110"/>
      <c r="B55" s="108"/>
      <c r="C55" s="108"/>
      <c r="D55" s="115"/>
      <c r="E55" s="27">
        <v>3110</v>
      </c>
      <c r="F55" s="28" t="s">
        <v>118</v>
      </c>
      <c r="G55" s="27">
        <v>2019</v>
      </c>
      <c r="H55" s="27">
        <v>150310</v>
      </c>
      <c r="I55" s="27">
        <f t="shared" si="2"/>
        <v>150310</v>
      </c>
      <c r="J55" s="27">
        <v>100</v>
      </c>
    </row>
    <row r="56" spans="1:10" ht="18" customHeight="1">
      <c r="A56" s="110"/>
      <c r="B56" s="108"/>
      <c r="C56" s="108"/>
      <c r="D56" s="115"/>
      <c r="E56" s="27">
        <v>3110</v>
      </c>
      <c r="F56" s="28" t="s">
        <v>119</v>
      </c>
      <c r="G56" s="27">
        <v>2019</v>
      </c>
      <c r="H56" s="27">
        <v>233074</v>
      </c>
      <c r="I56" s="27">
        <f t="shared" si="2"/>
        <v>233074</v>
      </c>
      <c r="J56" s="27">
        <v>100</v>
      </c>
    </row>
    <row r="57" spans="1:10" ht="18" customHeight="1">
      <c r="A57" s="110"/>
      <c r="B57" s="108"/>
      <c r="C57" s="108"/>
      <c r="D57" s="115"/>
      <c r="E57" s="27">
        <v>3110</v>
      </c>
      <c r="F57" s="28" t="s">
        <v>120</v>
      </c>
      <c r="G57" s="27">
        <v>2019</v>
      </c>
      <c r="H57" s="27">
        <v>260014</v>
      </c>
      <c r="I57" s="27">
        <f t="shared" si="2"/>
        <v>260014</v>
      </c>
      <c r="J57" s="27">
        <v>100</v>
      </c>
    </row>
    <row r="58" spans="1:10" ht="31.5" customHeight="1">
      <c r="A58" s="12" t="s">
        <v>121</v>
      </c>
      <c r="B58" s="13" t="s">
        <v>122</v>
      </c>
      <c r="C58" s="13" t="s">
        <v>123</v>
      </c>
      <c r="D58" s="57" t="s">
        <v>124</v>
      </c>
      <c r="E58" s="27">
        <v>3110</v>
      </c>
      <c r="F58" s="28" t="s">
        <v>125</v>
      </c>
      <c r="G58" s="27">
        <v>2019</v>
      </c>
      <c r="H58" s="27">
        <v>50433</v>
      </c>
      <c r="I58" s="27">
        <f t="shared" si="2"/>
        <v>50433</v>
      </c>
      <c r="J58" s="27">
        <v>100</v>
      </c>
    </row>
    <row r="59" spans="1:10" ht="15.75">
      <c r="A59" s="131" t="s">
        <v>38</v>
      </c>
      <c r="B59" s="132"/>
      <c r="C59" s="133"/>
      <c r="D59" s="121" t="s">
        <v>39</v>
      </c>
      <c r="E59" s="122"/>
      <c r="F59" s="122"/>
      <c r="G59" s="122"/>
      <c r="H59" s="122"/>
      <c r="I59" s="122"/>
      <c r="J59" s="123"/>
    </row>
    <row r="60" spans="1:10" ht="15.75">
      <c r="A60" s="8" t="s">
        <v>40</v>
      </c>
      <c r="B60" s="9" t="s">
        <v>41</v>
      </c>
      <c r="C60" s="10"/>
      <c r="D60" s="21" t="s">
        <v>42</v>
      </c>
      <c r="E60" s="1"/>
      <c r="F60" s="1"/>
      <c r="G60" s="36" t="s">
        <v>51</v>
      </c>
      <c r="H60" s="36" t="s">
        <v>51</v>
      </c>
      <c r="I60" s="36">
        <f>I61+I62</f>
        <v>5647000</v>
      </c>
      <c r="J60" s="1"/>
    </row>
    <row r="61" spans="1:10" ht="61.5" customHeight="1">
      <c r="A61" s="17" t="s">
        <v>43</v>
      </c>
      <c r="B61" s="18" t="s">
        <v>44</v>
      </c>
      <c r="C61" s="18" t="s">
        <v>35</v>
      </c>
      <c r="D61" s="19" t="s">
        <v>45</v>
      </c>
      <c r="E61" s="1">
        <v>3132</v>
      </c>
      <c r="F61" s="20" t="s">
        <v>156</v>
      </c>
      <c r="G61" s="1">
        <v>2019</v>
      </c>
      <c r="H61" s="1">
        <f>3950000+3000+1650000</f>
        <v>5603000</v>
      </c>
      <c r="I61" s="1">
        <f>H61</f>
        <v>5603000</v>
      </c>
      <c r="J61" s="1">
        <v>100</v>
      </c>
    </row>
    <row r="62" spans="1:10" ht="50.25" customHeight="1">
      <c r="A62" s="12" t="s">
        <v>158</v>
      </c>
      <c r="B62" s="13" t="s">
        <v>159</v>
      </c>
      <c r="C62" s="13" t="s">
        <v>160</v>
      </c>
      <c r="D62" s="57" t="s">
        <v>161</v>
      </c>
      <c r="E62" s="67">
        <v>3210</v>
      </c>
      <c r="F62" s="71" t="s">
        <v>157</v>
      </c>
      <c r="G62" s="1">
        <v>2019</v>
      </c>
      <c r="H62" s="70">
        <v>44000</v>
      </c>
      <c r="I62" s="1">
        <f>H62</f>
        <v>44000</v>
      </c>
      <c r="J62" s="1">
        <v>100</v>
      </c>
    </row>
    <row r="63" spans="1:10" ht="30" customHeight="1">
      <c r="A63" s="50">
        <v>10</v>
      </c>
      <c r="B63" s="51"/>
      <c r="C63" s="51"/>
      <c r="D63" s="111" t="s">
        <v>131</v>
      </c>
      <c r="E63" s="112"/>
      <c r="F63" s="112"/>
      <c r="G63" s="112"/>
      <c r="H63" s="112"/>
      <c r="I63" s="112"/>
      <c r="J63" s="113"/>
    </row>
    <row r="64" spans="1:10" ht="21.75" customHeight="1">
      <c r="A64" s="8" t="s">
        <v>132</v>
      </c>
      <c r="B64" s="9" t="s">
        <v>28</v>
      </c>
      <c r="C64" s="10"/>
      <c r="D64" s="21" t="s">
        <v>29</v>
      </c>
      <c r="E64" s="27"/>
      <c r="F64" s="28"/>
      <c r="G64" s="53" t="s">
        <v>51</v>
      </c>
      <c r="H64" s="53" t="s">
        <v>51</v>
      </c>
      <c r="I64" s="53">
        <f>I65+I66</f>
        <v>35000</v>
      </c>
      <c r="J64" s="27"/>
    </row>
    <row r="65" spans="1:10" ht="61.5" customHeight="1">
      <c r="A65" s="12" t="s">
        <v>133</v>
      </c>
      <c r="B65" s="13" t="s">
        <v>134</v>
      </c>
      <c r="C65" s="13" t="s">
        <v>135</v>
      </c>
      <c r="D65" s="57" t="s">
        <v>136</v>
      </c>
      <c r="E65" s="65">
        <v>3110</v>
      </c>
      <c r="F65" s="60" t="s">
        <v>137</v>
      </c>
      <c r="G65" s="65">
        <v>2019</v>
      </c>
      <c r="H65" s="65">
        <v>30000</v>
      </c>
      <c r="I65" s="65">
        <f>H65</f>
        <v>30000</v>
      </c>
      <c r="J65" s="65">
        <v>100</v>
      </c>
    </row>
    <row r="66" spans="1:10" ht="24" customHeight="1">
      <c r="A66" s="8" t="s">
        <v>144</v>
      </c>
      <c r="B66" s="9" t="s">
        <v>145</v>
      </c>
      <c r="D66" s="68" t="s">
        <v>146</v>
      </c>
      <c r="E66" s="21"/>
      <c r="F66" s="60"/>
      <c r="G66" s="53" t="s">
        <v>51</v>
      </c>
      <c r="H66" s="53" t="s">
        <v>51</v>
      </c>
      <c r="I66" s="65">
        <f>I67</f>
        <v>5000</v>
      </c>
      <c r="J66" s="65">
        <v>100</v>
      </c>
    </row>
    <row r="67" spans="1:10" ht="24" customHeight="1">
      <c r="A67" s="12" t="s">
        <v>147</v>
      </c>
      <c r="B67" s="13" t="s">
        <v>148</v>
      </c>
      <c r="C67" s="13" t="s">
        <v>149</v>
      </c>
      <c r="D67" s="57" t="s">
        <v>150</v>
      </c>
      <c r="E67" s="67">
        <v>3110</v>
      </c>
      <c r="F67" s="66" t="s">
        <v>151</v>
      </c>
      <c r="G67" s="65">
        <v>2019</v>
      </c>
      <c r="H67" s="65">
        <v>5000</v>
      </c>
      <c r="I67" s="65">
        <f>H67</f>
        <v>5000</v>
      </c>
      <c r="J67" s="65">
        <v>100</v>
      </c>
    </row>
    <row r="68" spans="1:10" ht="21" customHeight="1">
      <c r="A68" s="50">
        <v>11</v>
      </c>
      <c r="B68" s="51"/>
      <c r="C68" s="51"/>
      <c r="D68" s="111" t="s">
        <v>91</v>
      </c>
      <c r="E68" s="112"/>
      <c r="F68" s="112"/>
      <c r="G68" s="112"/>
      <c r="H68" s="112"/>
      <c r="I68" s="112"/>
      <c r="J68" s="113"/>
    </row>
    <row r="69" spans="1:10" ht="21" customHeight="1">
      <c r="A69" s="8" t="s">
        <v>92</v>
      </c>
      <c r="B69" s="9" t="s">
        <v>93</v>
      </c>
      <c r="C69" s="9"/>
      <c r="D69" s="21" t="s">
        <v>94</v>
      </c>
      <c r="E69" s="1"/>
      <c r="F69" s="20"/>
      <c r="G69" s="36" t="s">
        <v>51</v>
      </c>
      <c r="H69" s="36" t="s">
        <v>51</v>
      </c>
      <c r="I69" s="36">
        <f>I70</f>
        <v>60000</v>
      </c>
      <c r="J69" s="36"/>
    </row>
    <row r="70" spans="1:10" ht="36" customHeight="1">
      <c r="A70" s="12" t="s">
        <v>95</v>
      </c>
      <c r="B70" s="13" t="s">
        <v>96</v>
      </c>
      <c r="C70" s="13" t="s">
        <v>97</v>
      </c>
      <c r="D70" s="14" t="s">
        <v>98</v>
      </c>
      <c r="E70" s="1">
        <v>3132</v>
      </c>
      <c r="F70" s="20" t="s">
        <v>99</v>
      </c>
      <c r="G70" s="1">
        <v>2019</v>
      </c>
      <c r="H70" s="1">
        <v>60000</v>
      </c>
      <c r="I70" s="1">
        <v>60000</v>
      </c>
      <c r="J70" s="1">
        <v>100</v>
      </c>
    </row>
    <row r="71" spans="1:10" ht="24.75" customHeight="1">
      <c r="A71" s="128">
        <v>37</v>
      </c>
      <c r="B71" s="129"/>
      <c r="C71" s="130"/>
      <c r="D71" s="111" t="s">
        <v>100</v>
      </c>
      <c r="E71" s="112"/>
      <c r="F71" s="112"/>
      <c r="G71" s="112"/>
      <c r="H71" s="112"/>
      <c r="I71" s="112"/>
      <c r="J71" s="113"/>
    </row>
    <row r="72" spans="1:10" ht="21" customHeight="1">
      <c r="A72" s="22" t="s">
        <v>101</v>
      </c>
      <c r="B72" s="23" t="s">
        <v>102</v>
      </c>
      <c r="C72" s="23"/>
      <c r="D72" s="72" t="s">
        <v>103</v>
      </c>
      <c r="E72" s="26"/>
      <c r="F72" s="73"/>
      <c r="G72" s="74" t="s">
        <v>51</v>
      </c>
      <c r="H72" s="74" t="s">
        <v>51</v>
      </c>
      <c r="I72" s="74">
        <f>I73+I74</f>
        <v>7914735</v>
      </c>
      <c r="J72" s="26"/>
    </row>
    <row r="73" spans="1:10" ht="64.5" customHeight="1">
      <c r="A73" s="109" t="s">
        <v>104</v>
      </c>
      <c r="B73" s="107" t="s">
        <v>105</v>
      </c>
      <c r="C73" s="107" t="s">
        <v>106</v>
      </c>
      <c r="D73" s="106" t="s">
        <v>107</v>
      </c>
      <c r="E73" s="27">
        <v>3220</v>
      </c>
      <c r="F73" s="28" t="s">
        <v>108</v>
      </c>
      <c r="G73" s="27">
        <v>2019</v>
      </c>
      <c r="H73" s="27">
        <v>738891</v>
      </c>
      <c r="I73" s="27">
        <f>H73</f>
        <v>738891</v>
      </c>
      <c r="J73" s="27">
        <v>100</v>
      </c>
    </row>
    <row r="74" spans="1:10" ht="51.75" customHeight="1">
      <c r="A74" s="110"/>
      <c r="B74" s="108"/>
      <c r="C74" s="108"/>
      <c r="D74" s="106"/>
      <c r="E74" s="27">
        <v>3220</v>
      </c>
      <c r="F74" s="28" t="s">
        <v>168</v>
      </c>
      <c r="G74" s="27">
        <v>2019</v>
      </c>
      <c r="H74" s="27">
        <v>7175844</v>
      </c>
      <c r="I74" s="27">
        <f>H74</f>
        <v>7175844</v>
      </c>
      <c r="J74" s="27">
        <v>100</v>
      </c>
    </row>
    <row r="75" spans="1:10" s="7" customFormat="1" ht="15.75">
      <c r="A75" s="75" t="s">
        <v>0</v>
      </c>
      <c r="B75" s="75" t="s">
        <v>0</v>
      </c>
      <c r="C75" s="75" t="s">
        <v>0</v>
      </c>
      <c r="D75" s="76" t="s">
        <v>3</v>
      </c>
      <c r="E75" s="76"/>
      <c r="F75" s="75" t="s">
        <v>0</v>
      </c>
      <c r="G75" s="75" t="s">
        <v>0</v>
      </c>
      <c r="H75" s="75" t="s">
        <v>0</v>
      </c>
      <c r="I75" s="77">
        <f>I10+I13+I16+I29+I40+I60+I64+I69+I72</f>
        <v>23664593</v>
      </c>
      <c r="J75" s="75" t="s">
        <v>0</v>
      </c>
    </row>
    <row r="76" spans="1:10" ht="15.75">
      <c r="A76" s="3"/>
      <c r="B76" s="3"/>
      <c r="C76" s="3"/>
      <c r="D76" s="4"/>
      <c r="E76" s="4"/>
      <c r="F76" s="3"/>
      <c r="G76" s="3"/>
      <c r="H76" s="3"/>
      <c r="I76" s="3"/>
      <c r="J76" s="3"/>
    </row>
    <row r="77" ht="36" customHeight="1"/>
    <row r="78" spans="3:8" ht="18.75">
      <c r="C78" s="6" t="s">
        <v>169</v>
      </c>
      <c r="D78" s="6"/>
      <c r="E78" s="6"/>
      <c r="F78" s="6"/>
      <c r="G78" s="6"/>
      <c r="H78" s="6" t="s">
        <v>170</v>
      </c>
    </row>
    <row r="80" s="46" customFormat="1" ht="18.75">
      <c r="I80" s="47">
        <v>16320675</v>
      </c>
    </row>
    <row r="81" s="46" customFormat="1" ht="18.75">
      <c r="I81" s="49">
        <f>I75-I80</f>
        <v>7343918</v>
      </c>
    </row>
    <row r="84" spans="7:9" ht="12.75">
      <c r="G84" s="175">
        <f>I75+'додаток 6.1'!I12</f>
        <v>23849593</v>
      </c>
      <c r="H84" s="135"/>
      <c r="I84" s="69"/>
    </row>
  </sheetData>
  <sheetProtection/>
  <mergeCells count="56">
    <mergeCell ref="G84:H84"/>
    <mergeCell ref="G2:J2"/>
    <mergeCell ref="G4:J4"/>
    <mergeCell ref="A30:A35"/>
    <mergeCell ref="A25:A28"/>
    <mergeCell ref="B25:B28"/>
    <mergeCell ref="C25:C28"/>
    <mergeCell ref="B17:B21"/>
    <mergeCell ref="A17:A21"/>
    <mergeCell ref="B11:B12"/>
    <mergeCell ref="D25:D28"/>
    <mergeCell ref="D11:D12"/>
    <mergeCell ref="C11:C12"/>
    <mergeCell ref="D14:D15"/>
    <mergeCell ref="A14:A15"/>
    <mergeCell ref="C14:C15"/>
    <mergeCell ref="A11:A12"/>
    <mergeCell ref="D17:D21"/>
    <mergeCell ref="C17:C21"/>
    <mergeCell ref="A22:A24"/>
    <mergeCell ref="C36:C38"/>
    <mergeCell ref="B36:B38"/>
    <mergeCell ref="A36:A38"/>
    <mergeCell ref="A41:A45"/>
    <mergeCell ref="D41:D45"/>
    <mergeCell ref="A39:C39"/>
    <mergeCell ref="G1:J1"/>
    <mergeCell ref="F3:J3"/>
    <mergeCell ref="D30:D35"/>
    <mergeCell ref="C30:C35"/>
    <mergeCell ref="B30:B35"/>
    <mergeCell ref="D9:J9"/>
    <mergeCell ref="A9:C9"/>
    <mergeCell ref="B22:B24"/>
    <mergeCell ref="A5:J5"/>
    <mergeCell ref="C22:C24"/>
    <mergeCell ref="D22:D24"/>
    <mergeCell ref="B14:B15"/>
    <mergeCell ref="D71:J71"/>
    <mergeCell ref="D59:J59"/>
    <mergeCell ref="D39:J39"/>
    <mergeCell ref="D36:D38"/>
    <mergeCell ref="B41:B45"/>
    <mergeCell ref="A71:C71"/>
    <mergeCell ref="D68:J68"/>
    <mergeCell ref="A59:C59"/>
    <mergeCell ref="D73:D74"/>
    <mergeCell ref="C73:C74"/>
    <mergeCell ref="B73:B74"/>
    <mergeCell ref="A73:A74"/>
    <mergeCell ref="D63:J63"/>
    <mergeCell ref="C41:C45"/>
    <mergeCell ref="A46:A57"/>
    <mergeCell ref="D46:D57"/>
    <mergeCell ref="C46:C57"/>
    <mergeCell ref="B46:B57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3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view="pageBreakPreview" zoomScale="85" zoomScaleNormal="75" zoomScaleSheetLayoutView="85" zoomScalePageLayoutView="0" workbookViewId="0" topLeftCell="A1">
      <selection activeCell="F12" sqref="F12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G1" s="134" t="s">
        <v>58</v>
      </c>
      <c r="H1" s="135"/>
      <c r="I1" s="135"/>
      <c r="J1" s="135"/>
      <c r="K1" s="34"/>
    </row>
    <row r="2" spans="7:11" ht="15" customHeight="1">
      <c r="G2" s="176" t="s">
        <v>57</v>
      </c>
      <c r="H2" s="135"/>
      <c r="I2" s="135"/>
      <c r="J2" s="135"/>
      <c r="K2" s="35"/>
    </row>
    <row r="3" spans="6:11" ht="18" customHeight="1">
      <c r="F3" s="136" t="s">
        <v>64</v>
      </c>
      <c r="G3" s="137"/>
      <c r="H3" s="137"/>
      <c r="I3" s="137"/>
      <c r="J3" s="137"/>
      <c r="K3" s="35"/>
    </row>
    <row r="4" spans="7:11" ht="15.75" customHeight="1">
      <c r="G4" s="177" t="s">
        <v>52</v>
      </c>
      <c r="H4" s="135"/>
      <c r="I4" s="135"/>
      <c r="J4" s="135"/>
      <c r="K4" s="33"/>
    </row>
    <row r="5" spans="1:10" ht="18.75">
      <c r="A5" s="150" t="s">
        <v>62</v>
      </c>
      <c r="B5" s="151"/>
      <c r="C5" s="151"/>
      <c r="D5" s="151"/>
      <c r="E5" s="151"/>
      <c r="F5" s="151"/>
      <c r="G5" s="151"/>
      <c r="H5" s="151"/>
      <c r="I5" s="151"/>
      <c r="J5" s="151"/>
    </row>
    <row r="7" spans="1:10" ht="111" customHeight="1">
      <c r="A7" s="38" t="s">
        <v>53</v>
      </c>
      <c r="B7" s="38" t="s">
        <v>54</v>
      </c>
      <c r="C7" s="38" t="s">
        <v>55</v>
      </c>
      <c r="D7" s="38" t="s">
        <v>56</v>
      </c>
      <c r="E7" s="38" t="s">
        <v>17</v>
      </c>
      <c r="F7" s="38" t="s">
        <v>5</v>
      </c>
      <c r="G7" s="38" t="s">
        <v>60</v>
      </c>
      <c r="H7" s="38" t="s">
        <v>61</v>
      </c>
      <c r="I7" s="38" t="s">
        <v>59</v>
      </c>
      <c r="J7" s="38" t="s">
        <v>63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 customHeight="1">
      <c r="A9" s="131" t="s">
        <v>46</v>
      </c>
      <c r="B9" s="132"/>
      <c r="C9" s="133"/>
      <c r="D9" s="121" t="s">
        <v>47</v>
      </c>
      <c r="E9" s="124"/>
      <c r="F9" s="124"/>
      <c r="G9" s="124"/>
      <c r="H9" s="124"/>
      <c r="I9" s="124"/>
      <c r="J9" s="123"/>
    </row>
    <row r="10" spans="1:10" ht="15.75">
      <c r="A10" s="8" t="s">
        <v>27</v>
      </c>
      <c r="B10" s="9" t="s">
        <v>28</v>
      </c>
      <c r="C10" s="10"/>
      <c r="D10" s="21" t="s">
        <v>29</v>
      </c>
      <c r="E10" s="15"/>
      <c r="F10" s="1"/>
      <c r="G10" s="1"/>
      <c r="H10" s="36"/>
      <c r="I10" s="36"/>
      <c r="J10" s="1"/>
    </row>
    <row r="11" spans="1:10" ht="81.75" customHeight="1">
      <c r="A11" s="12" t="s">
        <v>34</v>
      </c>
      <c r="B11" s="13" t="s">
        <v>35</v>
      </c>
      <c r="C11" s="13" t="s">
        <v>36</v>
      </c>
      <c r="D11" s="40" t="s">
        <v>37</v>
      </c>
      <c r="E11" s="27">
        <v>3132</v>
      </c>
      <c r="F11" s="28" t="s">
        <v>88</v>
      </c>
      <c r="G11" s="1">
        <v>2019</v>
      </c>
      <c r="H11" s="39">
        <v>185000</v>
      </c>
      <c r="I11" s="1">
        <v>185000</v>
      </c>
      <c r="J11" s="1">
        <v>100</v>
      </c>
    </row>
    <row r="12" spans="1:10" s="7" customFormat="1" ht="15.75">
      <c r="A12" s="36" t="s">
        <v>0</v>
      </c>
      <c r="B12" s="36" t="s">
        <v>0</v>
      </c>
      <c r="C12" s="36" t="s">
        <v>0</v>
      </c>
      <c r="D12" s="37" t="s">
        <v>3</v>
      </c>
      <c r="E12" s="37"/>
      <c r="F12" s="36" t="s">
        <v>0</v>
      </c>
      <c r="G12" s="36" t="s">
        <v>0</v>
      </c>
      <c r="H12" s="36" t="s">
        <v>0</v>
      </c>
      <c r="I12" s="36">
        <f>I11</f>
        <v>185000</v>
      </c>
      <c r="J12" s="36" t="s">
        <v>0</v>
      </c>
    </row>
    <row r="13" spans="1:10" ht="15.75">
      <c r="A13" s="3"/>
      <c r="B13" s="3"/>
      <c r="C13" s="3"/>
      <c r="D13" s="4"/>
      <c r="E13" s="4"/>
      <c r="F13" s="3"/>
      <c r="G13" s="3"/>
      <c r="H13" s="3"/>
      <c r="I13" s="3"/>
      <c r="J13" s="3"/>
    </row>
    <row r="14" ht="82.5" customHeight="1"/>
    <row r="15" spans="3:8" ht="18.75">
      <c r="C15" s="6" t="s">
        <v>1</v>
      </c>
      <c r="D15" s="6"/>
      <c r="E15" s="6"/>
      <c r="F15" s="6"/>
      <c r="G15" s="6"/>
      <c r="H15" s="6" t="s">
        <v>2</v>
      </c>
    </row>
  </sheetData>
  <sheetProtection/>
  <mergeCells count="7">
    <mergeCell ref="G1:J1"/>
    <mergeCell ref="F3:J3"/>
    <mergeCell ref="A5:J5"/>
    <mergeCell ref="D9:J9"/>
    <mergeCell ref="A9:C9"/>
    <mergeCell ref="G4:J4"/>
    <mergeCell ref="G2:J2"/>
  </mergeCells>
  <printOptions/>
  <pageMargins left="0.2" right="0.2" top="0.25" bottom="0.23" header="0.2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tabSelected="1" zoomScale="75" zoomScaleNormal="75" zoomScalePageLayoutView="0" workbookViewId="0" topLeftCell="A4">
      <selection activeCell="B21" sqref="B21"/>
    </sheetView>
  </sheetViews>
  <sheetFormatPr defaultColWidth="9.00390625" defaultRowHeight="12.75"/>
  <cols>
    <col min="1" max="1" width="3.625" style="100" customWidth="1"/>
    <col min="2" max="2" width="27.125" style="0" customWidth="1"/>
    <col min="3" max="3" width="9.625" style="34" customWidth="1"/>
    <col min="4" max="4" width="21.375" style="34" customWidth="1"/>
    <col min="5" max="5" width="11.625" style="34" customWidth="1"/>
    <col min="6" max="6" width="9.00390625" style="34" customWidth="1"/>
    <col min="7" max="7" width="10.00390625" style="34" customWidth="1"/>
    <col min="8" max="8" width="10.625" style="34" customWidth="1"/>
    <col min="9" max="9" width="9.25390625" style="34" customWidth="1"/>
    <col min="10" max="10" width="8.75390625" style="0" customWidth="1"/>
    <col min="11" max="11" width="12.375" style="34" customWidth="1"/>
    <col min="12" max="12" width="14.25390625" style="34" customWidth="1"/>
    <col min="13" max="13" width="15.375" style="34" customWidth="1"/>
    <col min="14" max="14" width="29.75390625" style="34" customWidth="1"/>
    <col min="15" max="15" width="8.875" style="34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134" t="s">
        <v>198</v>
      </c>
      <c r="M1" s="135"/>
      <c r="N1" s="135"/>
      <c r="O1" s="135"/>
    </row>
    <row r="2" spans="11:23" ht="15.75">
      <c r="K2" s="5"/>
      <c r="L2" s="176" t="s">
        <v>57</v>
      </c>
      <c r="M2" s="135"/>
      <c r="N2" s="135"/>
      <c r="O2" s="135"/>
      <c r="S2" s="5"/>
      <c r="T2" s="134"/>
      <c r="U2" s="135"/>
      <c r="V2" s="135"/>
      <c r="W2" s="135"/>
    </row>
    <row r="3" spans="11:23" ht="15.75">
      <c r="K3" s="136" t="s">
        <v>64</v>
      </c>
      <c r="L3" s="137"/>
      <c r="M3" s="137"/>
      <c r="N3" s="137"/>
      <c r="O3" s="137"/>
      <c r="S3" s="5"/>
      <c r="T3" s="176"/>
      <c r="U3" s="135"/>
      <c r="V3" s="135"/>
      <c r="W3" s="135"/>
    </row>
    <row r="4" spans="11:23" ht="15.75">
      <c r="K4" s="5"/>
      <c r="L4" s="177" t="s">
        <v>172</v>
      </c>
      <c r="M4" s="178"/>
      <c r="N4" s="178"/>
      <c r="O4" s="178"/>
      <c r="S4" s="136"/>
      <c r="T4" s="137"/>
      <c r="U4" s="137"/>
      <c r="V4" s="137"/>
      <c r="W4" s="137"/>
    </row>
    <row r="5" spans="19:23" ht="15.75">
      <c r="S5" s="5"/>
      <c r="T5" s="177"/>
      <c r="U5" s="178"/>
      <c r="V5" s="178"/>
      <c r="W5" s="178"/>
    </row>
    <row r="6" spans="1:15" ht="47.25" customHeight="1">
      <c r="A6" s="199" t="s">
        <v>173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ht="30.75" customHeight="1" thickBot="1">
      <c r="A7" s="84"/>
      <c r="B7" s="5"/>
      <c r="C7" s="85"/>
      <c r="D7" s="85"/>
      <c r="E7" s="85"/>
      <c r="F7" s="85"/>
      <c r="G7" s="85"/>
      <c r="H7" s="85"/>
      <c r="I7" s="85"/>
      <c r="J7" s="5"/>
      <c r="K7" s="85"/>
      <c r="L7" s="85"/>
      <c r="M7" s="200"/>
      <c r="N7" s="200"/>
      <c r="O7" s="200"/>
    </row>
    <row r="8" spans="1:15" s="105" customFormat="1" ht="39.75" customHeight="1">
      <c r="A8" s="201" t="s">
        <v>174</v>
      </c>
      <c r="B8" s="204" t="s">
        <v>175</v>
      </c>
      <c r="C8" s="188" t="s">
        <v>176</v>
      </c>
      <c r="D8" s="188" t="s">
        <v>177</v>
      </c>
      <c r="E8" s="188" t="s">
        <v>178</v>
      </c>
      <c r="F8" s="188"/>
      <c r="G8" s="188" t="s">
        <v>179</v>
      </c>
      <c r="H8" s="188"/>
      <c r="I8" s="188"/>
      <c r="J8" s="188"/>
      <c r="K8" s="204" t="s">
        <v>180</v>
      </c>
      <c r="L8" s="188" t="s">
        <v>181</v>
      </c>
      <c r="M8" s="205"/>
      <c r="N8" s="188" t="s">
        <v>182</v>
      </c>
      <c r="O8" s="189" t="s">
        <v>183</v>
      </c>
    </row>
    <row r="9" spans="1:15" s="105" customFormat="1" ht="15" customHeight="1">
      <c r="A9" s="202"/>
      <c r="B9" s="195"/>
      <c r="C9" s="184"/>
      <c r="D9" s="184"/>
      <c r="E9" s="184" t="s">
        <v>184</v>
      </c>
      <c r="F9" s="184" t="s">
        <v>185</v>
      </c>
      <c r="G9" s="184" t="s">
        <v>186</v>
      </c>
      <c r="H9" s="192" t="s">
        <v>187</v>
      </c>
      <c r="I9" s="193"/>
      <c r="J9" s="194"/>
      <c r="K9" s="195"/>
      <c r="L9" s="185" t="s">
        <v>188</v>
      </c>
      <c r="M9" s="196" t="s">
        <v>189</v>
      </c>
      <c r="N9" s="184"/>
      <c r="O9" s="190"/>
    </row>
    <row r="10" spans="1:15" s="105" customFormat="1" ht="12">
      <c r="A10" s="202"/>
      <c r="B10" s="195"/>
      <c r="C10" s="184"/>
      <c r="D10" s="184"/>
      <c r="E10" s="184"/>
      <c r="F10" s="184"/>
      <c r="G10" s="184"/>
      <c r="H10" s="184" t="s">
        <v>190</v>
      </c>
      <c r="I10" s="184" t="s">
        <v>191</v>
      </c>
      <c r="J10" s="184" t="s">
        <v>192</v>
      </c>
      <c r="K10" s="195"/>
      <c r="L10" s="195"/>
      <c r="M10" s="197"/>
      <c r="N10" s="184"/>
      <c r="O10" s="190"/>
    </row>
    <row r="11" spans="1:15" s="105" customFormat="1" ht="78" customHeight="1" thickBot="1">
      <c r="A11" s="203"/>
      <c r="B11" s="195"/>
      <c r="C11" s="185"/>
      <c r="D11" s="185"/>
      <c r="E11" s="185"/>
      <c r="F11" s="185"/>
      <c r="G11" s="185"/>
      <c r="H11" s="198"/>
      <c r="I11" s="185"/>
      <c r="J11" s="185"/>
      <c r="K11" s="195"/>
      <c r="L11" s="195"/>
      <c r="M11" s="197"/>
      <c r="N11" s="185"/>
      <c r="O11" s="191"/>
    </row>
    <row r="12" spans="1:15" s="91" customFormat="1" ht="17.25" customHeight="1" thickBot="1">
      <c r="A12" s="86">
        <v>1</v>
      </c>
      <c r="B12" s="87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9">
        <v>11</v>
      </c>
      <c r="L12" s="88">
        <v>12</v>
      </c>
      <c r="M12" s="89">
        <v>13</v>
      </c>
      <c r="N12" s="89">
        <v>14</v>
      </c>
      <c r="O12" s="90">
        <v>15</v>
      </c>
    </row>
    <row r="13" spans="1:15" s="98" customFormat="1" ht="321.75" customHeight="1" thickBot="1">
      <c r="A13" s="92">
        <v>1</v>
      </c>
      <c r="B13" s="93" t="s">
        <v>193</v>
      </c>
      <c r="C13" s="94">
        <v>2019</v>
      </c>
      <c r="D13" s="94" t="s">
        <v>194</v>
      </c>
      <c r="E13" s="95">
        <v>2420</v>
      </c>
      <c r="F13" s="95">
        <v>0</v>
      </c>
      <c r="G13" s="95">
        <v>2420</v>
      </c>
      <c r="H13" s="95">
        <v>2058.6</v>
      </c>
      <c r="I13" s="95">
        <v>361.4</v>
      </c>
      <c r="J13" s="96" t="s">
        <v>195</v>
      </c>
      <c r="K13" s="94" t="s">
        <v>196</v>
      </c>
      <c r="L13" s="94" t="s">
        <v>197</v>
      </c>
      <c r="M13" s="94" t="s">
        <v>197</v>
      </c>
      <c r="N13" s="93" t="s">
        <v>199</v>
      </c>
      <c r="O13" s="97" t="s">
        <v>195</v>
      </c>
    </row>
    <row r="14" spans="1:15" ht="27" customHeight="1">
      <c r="A14" s="99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01"/>
      <c r="O14" s="102"/>
    </row>
    <row r="15" spans="1:15" ht="32.25" customHeight="1" hidden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</row>
    <row r="16" ht="12.75" hidden="1"/>
    <row r="17" ht="12.75" hidden="1"/>
    <row r="18" ht="12.75" hidden="1"/>
    <row r="19" spans="10:13" ht="10.5" customHeight="1">
      <c r="J19" s="103"/>
      <c r="K19" s="104"/>
      <c r="L19" s="104"/>
      <c r="M19" s="104"/>
    </row>
    <row r="20" spans="2:15" ht="20.25">
      <c r="B20" s="187" t="s">
        <v>200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sheetProtection/>
  <mergeCells count="32">
    <mergeCell ref="E8:F8"/>
    <mergeCell ref="G8:J8"/>
    <mergeCell ref="K8:K11"/>
    <mergeCell ref="L8:M8"/>
    <mergeCell ref="L9:L11"/>
    <mergeCell ref="M9:M11"/>
    <mergeCell ref="H10:H11"/>
    <mergeCell ref="I10:I11"/>
    <mergeCell ref="A6:O6"/>
    <mergeCell ref="M7:O7"/>
    <mergeCell ref="A8:A11"/>
    <mergeCell ref="B8:B11"/>
    <mergeCell ref="C8:C11"/>
    <mergeCell ref="D8:D11"/>
    <mergeCell ref="J10:J11"/>
    <mergeCell ref="C14:M14"/>
    <mergeCell ref="A15:O15"/>
    <mergeCell ref="B20:O20"/>
    <mergeCell ref="N8:N11"/>
    <mergeCell ref="O8:O11"/>
    <mergeCell ref="E9:E11"/>
    <mergeCell ref="F9:F11"/>
    <mergeCell ref="G9:G11"/>
    <mergeCell ref="H9:J9"/>
    <mergeCell ref="T2:W2"/>
    <mergeCell ref="T3:W3"/>
    <mergeCell ref="S4:W4"/>
    <mergeCell ref="T5:W5"/>
    <mergeCell ref="L1:O1"/>
    <mergeCell ref="L2:O2"/>
    <mergeCell ref="K3:O3"/>
    <mergeCell ref="L4:O4"/>
  </mergeCells>
  <printOptions/>
  <pageMargins left="0.2362204724409449" right="0.1968503937007874" top="0.275590551181102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2019-07-02T08:12:55Z</cp:lastPrinted>
  <dcterms:created xsi:type="dcterms:W3CDTF">2018-12-04T09:08:53Z</dcterms:created>
  <dcterms:modified xsi:type="dcterms:W3CDTF">2019-07-05T11:34:58Z</dcterms:modified>
  <cp:category/>
  <cp:version/>
  <cp:contentType/>
  <cp:contentStatus/>
</cp:coreProperties>
</file>